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89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<sst xmlns="http://schemas.openxmlformats.org/spreadsheetml/2006/main" count="60" uniqueCount="29">
  <si>
    <t>Males</t>
  </si>
  <si>
    <t>Females</t>
  </si>
  <si>
    <t>Caucasians</t>
  </si>
  <si>
    <t>Noncaucasians</t>
  </si>
  <si>
    <t>Cholesterol (mg/dl)</t>
  </si>
  <si>
    <t>197.5 (1.092)</t>
  </si>
  <si>
    <t>197.9 (2.557)</t>
  </si>
  <si>
    <t>222.8 (1.103)</t>
  </si>
  <si>
    <t>213.6 (2.321)</t>
  </si>
  <si>
    <t>Fibrinogen (mg/dl)</t>
  </si>
  <si>
    <t>317.8 (2.126)</t>
  </si>
  <si>
    <t>333.7 (5.628)</t>
  </si>
  <si>
    <t>320.7 (1.627)</t>
  </si>
  <si>
    <t>349.4 (4.643)</t>
  </si>
  <si>
    <t>M</t>
  </si>
  <si>
    <t>F</t>
  </si>
  <si>
    <t>Caucasian</t>
  </si>
  <si>
    <t>Noncaucasian</t>
  </si>
  <si>
    <t>Efficiency adj</t>
  </si>
  <si>
    <t>US census adj</t>
  </si>
  <si>
    <t>Sample size adj</t>
  </si>
  <si>
    <t>Interaction</t>
  </si>
  <si>
    <t>Cauc wt</t>
  </si>
  <si>
    <t>Noncauc wt</t>
  </si>
  <si>
    <t>Estimate</t>
  </si>
  <si>
    <t>SE</t>
  </si>
  <si>
    <t>95% CI lo</t>
  </si>
  <si>
    <t>95% CI hi</t>
  </si>
  <si>
    <t>Two-sided P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</si>
</sst>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"/>
    <numFmt numFmtId="169" formatCode="0.000"/>
  </numFmts>
  <fonts count="4">
    <font>
      <sz val="10"/>
      <name val="Arial"/>
      <family val="0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1" xfId="0" applyFont="1" applyBorder="1" applyAlignment="1">
      <alignment vertical="top"/>
    </xf>
    <xf numFmtId="0" fontId="1" fillId="0" borderId="2" xfId="0" applyFont="1" applyBorder="1" applyAlignment="1">
      <alignment vertical="top"/>
    </xf>
    <xf numFmtId="0" fontId="2" fillId="0" borderId="1" xfId="0" applyFont="1" applyBorder="1" applyAlignment="1">
      <alignment vertical="top"/>
    </xf>
    <xf numFmtId="0" fontId="1" fillId="0" borderId="3" xfId="0" applyFont="1" applyBorder="1" applyAlignment="1">
      <alignment vertical="top"/>
    </xf>
    <xf numFmtId="0" fontId="1" fillId="0" borderId="2" xfId="0" applyFont="1" applyBorder="1" applyAlignment="1">
      <alignment vertical="top"/>
    </xf>
    <xf numFmtId="0" fontId="1" fillId="0" borderId="4" xfId="0" applyFont="1" applyBorder="1" applyAlignment="1">
      <alignment vertical="top"/>
    </xf>
    <xf numFmtId="0" fontId="1" fillId="0" borderId="5" xfId="0" applyFont="1" applyBorder="1" applyAlignment="1">
      <alignment vertical="top"/>
    </xf>
    <xf numFmtId="168" fontId="0" fillId="0" borderId="0" xfId="0" applyNumberFormat="1" applyAlignment="1">
      <alignment/>
    </xf>
    <xf numFmtId="2" fontId="0" fillId="0" borderId="0" xfId="0" applyNumberFormat="1" applyAlignment="1">
      <alignment/>
    </xf>
    <xf numFmtId="169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tabSelected="1" workbookViewId="0" topLeftCell="C1">
      <selection activeCell="C19" sqref="C19:C22"/>
    </sheetView>
  </sheetViews>
  <sheetFormatPr defaultColWidth="9.140625" defaultRowHeight="12.75"/>
  <cols>
    <col min="2" max="2" width="23.57421875" style="0" customWidth="1"/>
    <col min="3" max="3" width="14.140625" style="0" customWidth="1"/>
    <col min="4" max="4" width="14.28125" style="0" customWidth="1"/>
    <col min="5" max="5" width="15.00390625" style="0" customWidth="1"/>
    <col min="6" max="6" width="16.57421875" style="0" customWidth="1"/>
    <col min="7" max="13" width="13.140625" style="0" customWidth="1"/>
  </cols>
  <sheetData>
    <row r="1" spans="2:6" ht="15" thickBot="1">
      <c r="B1" s="4"/>
      <c r="C1" s="6" t="s">
        <v>0</v>
      </c>
      <c r="D1" s="7"/>
      <c r="E1" s="6" t="s">
        <v>1</v>
      </c>
      <c r="F1" s="7"/>
    </row>
    <row r="2" spans="2:6" ht="15" thickBot="1">
      <c r="B2" s="5"/>
      <c r="C2" s="1" t="s">
        <v>2</v>
      </c>
      <c r="D2" s="1" t="s">
        <v>3</v>
      </c>
      <c r="E2" s="1" t="s">
        <v>2</v>
      </c>
      <c r="F2" s="1" t="s">
        <v>3</v>
      </c>
    </row>
    <row r="3" spans="2:6" ht="15.75" thickBot="1">
      <c r="B3" s="2" t="s">
        <v>4</v>
      </c>
      <c r="C3" s="3" t="s">
        <v>5</v>
      </c>
      <c r="D3" s="3" t="s">
        <v>6</v>
      </c>
      <c r="E3" s="3" t="s">
        <v>7</v>
      </c>
      <c r="F3" s="3" t="s">
        <v>8</v>
      </c>
    </row>
    <row r="4" spans="2:6" ht="15.75" thickBot="1">
      <c r="B4" s="2" t="s">
        <v>9</v>
      </c>
      <c r="C4" s="3" t="s">
        <v>10</v>
      </c>
      <c r="D4" s="3" t="s">
        <v>11</v>
      </c>
      <c r="E4" s="3" t="s">
        <v>12</v>
      </c>
      <c r="F4" s="3" t="s">
        <v>13</v>
      </c>
    </row>
    <row r="7" spans="2:13" ht="15" thickBot="1">
      <c r="B7" s="2" t="s">
        <v>4</v>
      </c>
      <c r="G7" t="s">
        <v>22</v>
      </c>
      <c r="H7" t="s">
        <v>23</v>
      </c>
      <c r="I7" t="s">
        <v>24</v>
      </c>
      <c r="J7" t="s">
        <v>25</v>
      </c>
      <c r="K7" t="s">
        <v>26</v>
      </c>
      <c r="L7" t="s">
        <v>27</v>
      </c>
      <c r="M7" t="s">
        <v>28</v>
      </c>
    </row>
    <row r="8" spans="1:13" ht="15.75" thickBot="1">
      <c r="A8" t="s">
        <v>14</v>
      </c>
      <c r="B8" s="1" t="s">
        <v>2</v>
      </c>
      <c r="C8" s="3">
        <v>197.5</v>
      </c>
      <c r="D8">
        <v>1.092</v>
      </c>
      <c r="E8" s="3"/>
      <c r="F8" t="s">
        <v>16</v>
      </c>
      <c r="I8" s="9">
        <f>C10-C8</f>
        <v>25.30000000000001</v>
      </c>
      <c r="J8" s="10">
        <f>SQRT(D10^2+D8^2)</f>
        <v>1.5521188743134335</v>
      </c>
      <c r="K8" s="9">
        <f>I8-NORMINV(0.975,0,1)*J8</f>
        <v>22.25790290662083</v>
      </c>
      <c r="L8" s="9">
        <f>I8+NORMINV(0.975,0,1)*J8</f>
        <v>28.34209709337919</v>
      </c>
      <c r="M8" s="8">
        <f>2*NORMDIST(-ABS(I8/J8),0,1,TRUE)</f>
        <v>9.821230734838408E-60</v>
      </c>
    </row>
    <row r="9" spans="1:13" ht="15.75" thickBot="1">
      <c r="A9" t="s">
        <v>14</v>
      </c>
      <c r="B9" s="1" t="s">
        <v>3</v>
      </c>
      <c r="C9" s="3">
        <v>197.9</v>
      </c>
      <c r="D9">
        <v>2.557</v>
      </c>
      <c r="F9" t="s">
        <v>17</v>
      </c>
      <c r="I9" s="9">
        <f>C11-C9</f>
        <v>15.699999999999989</v>
      </c>
      <c r="J9" s="10">
        <f>SQRT(D11^2+D9^2)</f>
        <v>3.4533013190279243</v>
      </c>
      <c r="K9" s="9">
        <f>I9-NORMINV(0.975,0,1)*J9</f>
        <v>8.931653786940593</v>
      </c>
      <c r="L9" s="9">
        <f>I9+NORMINV(0.975,0,1)*J9</f>
        <v>22.468346213059384</v>
      </c>
      <c r="M9" s="8">
        <f>2*NORMDIST(-ABS(I9/J9),0,1,TRUE)</f>
        <v>5.457796820707017E-06</v>
      </c>
    </row>
    <row r="10" spans="1:13" ht="15.75" thickBot="1">
      <c r="A10" t="s">
        <v>15</v>
      </c>
      <c r="B10" s="1" t="s">
        <v>2</v>
      </c>
      <c r="C10" s="3">
        <v>222.8</v>
      </c>
      <c r="D10">
        <v>1.103</v>
      </c>
      <c r="F10" t="s">
        <v>18</v>
      </c>
      <c r="G10" s="8">
        <f>1/J8^2</f>
        <v>0.4150974254412381</v>
      </c>
      <c r="H10" s="8">
        <f>1/J9^2</f>
        <v>0.08385540309711545</v>
      </c>
      <c r="I10" s="9">
        <f>(I8*G10+I9*H10)/SUM(G10:H10)</f>
        <v>23.686597241886513</v>
      </c>
      <c r="J10" s="10">
        <f>SQRT((J8^2*G10^2+J9^2*H10^2)/(SUM(G10:H10))^2)</f>
        <v>1.4156968166957298</v>
      </c>
      <c r="K10" s="9">
        <f>I10-NORMINV(0.975,0,1)*J10</f>
        <v>20.91188246813488</v>
      </c>
      <c r="L10" s="9">
        <f>I10+NORMINV(0.975,0,1)*J10</f>
        <v>26.461312015638146</v>
      </c>
      <c r="M10" s="8">
        <f>2*NORMDIST(-ABS(I10/J10),0,1,TRUE)</f>
        <v>7.739052485515315E-63</v>
      </c>
    </row>
    <row r="11" spans="1:13" ht="15.75" thickBot="1">
      <c r="A11" t="s">
        <v>15</v>
      </c>
      <c r="B11" s="1" t="s">
        <v>3</v>
      </c>
      <c r="C11" s="3">
        <v>213.6</v>
      </c>
      <c r="D11">
        <v>2.321</v>
      </c>
      <c r="F11" t="s">
        <v>19</v>
      </c>
      <c r="G11" s="8">
        <v>0.8637</v>
      </c>
      <c r="H11" s="8">
        <f>1-G11</f>
        <v>0.13629999999999998</v>
      </c>
      <c r="I11" s="9">
        <f>(I8*G11+I9*H11)/SUM(G11:H11)</f>
        <v>23.99152000000001</v>
      </c>
      <c r="J11" s="10">
        <f>SQRT((J8^2*G11^2+J9^2*H11^2)/(SUM(G11:H11))^2)</f>
        <v>1.4207952183060972</v>
      </c>
      <c r="K11" s="9">
        <f>I11-NORMINV(0.975,0,1)*J11</f>
        <v>21.206812542713333</v>
      </c>
      <c r="L11" s="9">
        <f>I11+NORMINV(0.975,0,1)*J11</f>
        <v>26.776227457286684</v>
      </c>
      <c r="M11" s="8">
        <f>2*NORMDIST(-ABS(I11/J11),0,1,TRUE)</f>
        <v>5.7060640295723687E-64</v>
      </c>
    </row>
    <row r="12" spans="6:13" ht="12.75">
      <c r="F12" t="s">
        <v>20</v>
      </c>
      <c r="G12">
        <f>2534</f>
        <v>2534</v>
      </c>
      <c r="H12">
        <v>481</v>
      </c>
      <c r="I12" s="9">
        <f>(I8*G12+I9*H12)/SUM(G12:H12)</f>
        <v>23.768457711442792</v>
      </c>
      <c r="J12" s="10">
        <f>SQRT((J8^2*G12^2+J9^2*H12^2)/(SUM(G12:H12))^2)</f>
        <v>1.4160648843821664</v>
      </c>
      <c r="K12" s="9">
        <f>I12-NORMINV(0.975,0,1)*J12</f>
        <v>20.99302153828187</v>
      </c>
      <c r="L12" s="9">
        <f>I12+NORMINV(0.975,0,1)*J12</f>
        <v>26.543893884603715</v>
      </c>
      <c r="M12" s="8">
        <f>2*NORMDIST(-ABS(I12/J12),0,1,TRUE)</f>
        <v>3.149454601040105E-63</v>
      </c>
    </row>
    <row r="13" spans="6:13" ht="12.75">
      <c r="F13" t="s">
        <v>21</v>
      </c>
      <c r="I13" s="9">
        <f>I8-I9</f>
        <v>9.600000000000023</v>
      </c>
      <c r="J13" s="10">
        <f>SQRT(J8^2+J9^2)</f>
        <v>3.786074880400545</v>
      </c>
      <c r="K13" s="9">
        <f>I13-NORMINV(0.975,0,1)*J13</f>
        <v>2.179429591643162</v>
      </c>
      <c r="L13" s="9">
        <f>I13+NORMINV(0.975,0,1)*J13</f>
        <v>17.020570408356882</v>
      </c>
      <c r="M13" s="8">
        <f>2*NORMDIST(-ABS(I13/J13),0,1,TRUE)</f>
        <v>0.01122524578797135</v>
      </c>
    </row>
    <row r="18" spans="2:13" ht="15" thickBot="1">
      <c r="B18" s="2" t="s">
        <v>9</v>
      </c>
      <c r="G18" t="s">
        <v>22</v>
      </c>
      <c r="H18" t="s">
        <v>23</v>
      </c>
      <c r="I18" t="s">
        <v>24</v>
      </c>
      <c r="J18" t="s">
        <v>25</v>
      </c>
      <c r="K18" t="s">
        <v>26</v>
      </c>
      <c r="L18" t="s">
        <v>27</v>
      </c>
      <c r="M18" t="s">
        <v>28</v>
      </c>
    </row>
    <row r="19" spans="1:13" ht="15.75" thickBot="1">
      <c r="A19" t="s">
        <v>14</v>
      </c>
      <c r="B19" s="1" t="s">
        <v>2</v>
      </c>
      <c r="C19" s="3">
        <v>317.8</v>
      </c>
      <c r="D19">
        <v>2.126</v>
      </c>
      <c r="E19" s="3"/>
      <c r="F19" t="s">
        <v>16</v>
      </c>
      <c r="I19" s="9">
        <f>C21-C19</f>
        <v>2.8999999999999773</v>
      </c>
      <c r="J19" s="10">
        <f>SQRT(D21^2+D19^2)</f>
        <v>2.6771262577622297</v>
      </c>
      <c r="K19" s="9">
        <f>I19-NORMINV(0.975,0,1)*J19</f>
        <v>-2.347071047280486</v>
      </c>
      <c r="L19" s="9">
        <f>I19+NORMINV(0.975,0,1)*J19</f>
        <v>8.147071047280441</v>
      </c>
      <c r="M19" s="8">
        <f>2*NORMDIST(-ABS(I19/J19),0,1,TRUE)</f>
        <v>0.2786969777687889</v>
      </c>
    </row>
    <row r="20" spans="1:13" ht="15.75" thickBot="1">
      <c r="A20" t="s">
        <v>14</v>
      </c>
      <c r="B20" s="1" t="s">
        <v>3</v>
      </c>
      <c r="C20" s="3">
        <v>333.7</v>
      </c>
      <c r="D20">
        <v>5.628</v>
      </c>
      <c r="F20" t="s">
        <v>17</v>
      </c>
      <c r="I20" s="9">
        <f>C22-C20</f>
        <v>15.699999999999989</v>
      </c>
      <c r="J20" s="10">
        <f>SQRT(D22^2+D20^2)</f>
        <v>7.296014871147125</v>
      </c>
      <c r="K20" s="9">
        <f>I20-NORMINV(0.975,0,1)*J20</f>
        <v>1.4000736218829815</v>
      </c>
      <c r="L20" s="9">
        <f>I20+NORMINV(0.975,0,1)*J20</f>
        <v>29.999926378116996</v>
      </c>
      <c r="M20" s="8">
        <f>2*NORMDIST(-ABS(I20/J20),0,1,TRUE)</f>
        <v>0.03140841014936502</v>
      </c>
    </row>
    <row r="21" spans="1:13" ht="15.75" thickBot="1">
      <c r="A21" t="s">
        <v>15</v>
      </c>
      <c r="B21" s="1" t="s">
        <v>2</v>
      </c>
      <c r="C21" s="3">
        <v>320.7</v>
      </c>
      <c r="D21">
        <v>1.627</v>
      </c>
      <c r="F21" t="s">
        <v>18</v>
      </c>
      <c r="G21" s="8">
        <f>1/J19^2</f>
        <v>0.13952829668738895</v>
      </c>
      <c r="H21" s="8">
        <f>1/J20^2</f>
        <v>0.018785751751212477</v>
      </c>
      <c r="I21" s="9">
        <f>(I19*G21+I20*H21)/SUM(G21:H21)</f>
        <v>4.4188647172317905</v>
      </c>
      <c r="J21" s="10">
        <f>SQRT((J19^2*G21^2+J20^2*H21^2)/(SUM(G21:H21))^2)</f>
        <v>2.513276512115149</v>
      </c>
      <c r="K21" s="9">
        <f>I21-NORMINV(0.975,0,1)*J21</f>
        <v>-0.5070667297043459</v>
      </c>
      <c r="L21" s="9">
        <f>I21+NORMINV(0.975,0,1)*J21</f>
        <v>9.344796164167928</v>
      </c>
      <c r="M21" s="8">
        <f>2*NORMDIST(-ABS(I21/J21),0,1,TRUE)</f>
        <v>0.07871199951063579</v>
      </c>
    </row>
    <row r="22" spans="1:13" ht="15.75" thickBot="1">
      <c r="A22" t="s">
        <v>15</v>
      </c>
      <c r="B22" s="1" t="s">
        <v>3</v>
      </c>
      <c r="C22" s="3">
        <v>349.4</v>
      </c>
      <c r="D22">
        <v>4.643</v>
      </c>
      <c r="F22" t="s">
        <v>19</v>
      </c>
      <c r="G22" s="8">
        <v>0.8637</v>
      </c>
      <c r="H22" s="8">
        <f>1-G22</f>
        <v>0.13629999999999998</v>
      </c>
      <c r="I22" s="9">
        <f>(I19*G22+I20*H22)/SUM(G22:H22)</f>
        <v>4.644639999999979</v>
      </c>
      <c r="J22" s="10">
        <f>SQRT((J19^2*G22^2+J20^2*H22^2)/(SUM(G22:H22))^2)</f>
        <v>2.5170121822756877</v>
      </c>
      <c r="K22" s="9">
        <f>I22-NORMINV(0.975,0,1)*J22</f>
        <v>-0.2886132259089349</v>
      </c>
      <c r="L22" s="9">
        <f>I22+NORMINV(0.975,0,1)*J22</f>
        <v>9.577893225908891</v>
      </c>
      <c r="M22" s="8">
        <f>2*NORMDIST(-ABS(I22/J22),0,1,TRUE)</f>
        <v>0.06499405951569992</v>
      </c>
    </row>
    <row r="23" spans="6:13" ht="12.75">
      <c r="F23" t="s">
        <v>20</v>
      </c>
      <c r="G23">
        <f>2534</f>
        <v>2534</v>
      </c>
      <c r="H23">
        <v>481</v>
      </c>
      <c r="I23" s="9">
        <f>(I19*G23+I20*H23)/SUM(G23:H23)</f>
        <v>4.942056384742931</v>
      </c>
      <c r="J23" s="10">
        <f>SQRT((J19^2*G23^2+J20^2*H23^2)/(SUM(G23:H23))^2)</f>
        <v>2.5332721753563696</v>
      </c>
      <c r="K23" s="9">
        <f>I23-NORMINV(0.975,0,1)*J23</f>
        <v>-0.02306584199298989</v>
      </c>
      <c r="L23" s="9">
        <f>I23+NORMINV(0.975,0,1)*J23</f>
        <v>9.907178611478852</v>
      </c>
      <c r="M23" s="8">
        <f>2*NORMDIST(-ABS(I23/J23),0,1,TRUE)</f>
        <v>0.05107384162513573</v>
      </c>
    </row>
    <row r="24" spans="6:13" ht="12.75">
      <c r="F24" t="s">
        <v>21</v>
      </c>
      <c r="I24" s="9">
        <f>I19-I20</f>
        <v>-12.800000000000011</v>
      </c>
      <c r="J24" s="10">
        <f>SQRT(J19^2+J20^2)</f>
        <v>7.771668932732531</v>
      </c>
      <c r="K24" s="9">
        <f>I24-NORMINV(0.975,0,1)*J24</f>
        <v>-28.032191207924612</v>
      </c>
      <c r="L24" s="9">
        <f>I24+NORMINV(0.975,0,1)*J24</f>
        <v>2.432191207924589</v>
      </c>
      <c r="M24" s="8">
        <f>2*NORMDIST(-ABS(I24/J24),0,1,TRUE)</f>
        <v>0.0995564254436756</v>
      </c>
    </row>
  </sheetData>
  <mergeCells count="3">
    <mergeCell ref="B1:B2"/>
    <mergeCell ref="C1:D1"/>
    <mergeCell ref="E1:F1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anytwo</dc:creator>
  <cp:keywords/>
  <dc:description/>
  <cp:lastModifiedBy>anytwo</cp:lastModifiedBy>
  <dcterms:created xsi:type="dcterms:W3CDTF">2014-03-07T13:29:19Z</dcterms:created>
  <dcterms:modified xsi:type="dcterms:W3CDTF">2014-03-07T15:20:28Z</dcterms:modified>
  <cp:category/>
  <cp:version/>
  <cp:contentType/>
  <cp:contentStatus/>
</cp:coreProperties>
</file>